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ob Pringle\Documents\Sustainability-in-practice\WebsiteContent\TwoPlanetTopics\Home energy use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Area" localSheetId="0">Sheet1!$A$1:$L$44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21" i="1"/>
  <c r="I21" i="1" l="1"/>
  <c r="J21" i="1" s="1"/>
  <c r="H14" i="1"/>
  <c r="H15" i="1"/>
  <c r="H13" i="1"/>
  <c r="E14" i="1"/>
  <c r="E19" i="1" l="1"/>
  <c r="F19" i="1" s="1"/>
  <c r="G14" i="1"/>
  <c r="I14" i="1" s="1"/>
  <c r="J14" i="1" s="1"/>
  <c r="G15" i="1"/>
  <c r="I15" i="1" s="1"/>
  <c r="J15" i="1" s="1"/>
  <c r="G16" i="1"/>
  <c r="G17" i="1"/>
  <c r="I17" i="1" s="1"/>
  <c r="J17" i="1" s="1"/>
  <c r="G18" i="1"/>
  <c r="G19" i="1"/>
  <c r="G20" i="1"/>
  <c r="I20" i="1" s="1"/>
  <c r="J20" i="1" s="1"/>
  <c r="G13" i="1"/>
  <c r="I13" i="1" s="1"/>
  <c r="J13" i="1" s="1"/>
  <c r="F14" i="1"/>
  <c r="E21" i="1"/>
  <c r="F21" i="1" s="1"/>
  <c r="E20" i="1"/>
  <c r="F20" i="1" s="1"/>
  <c r="E18" i="1"/>
  <c r="F18" i="1" s="1"/>
  <c r="E17" i="1"/>
  <c r="F17" i="1" s="1"/>
  <c r="F16" i="1"/>
  <c r="E15" i="1"/>
  <c r="F15" i="1" s="1"/>
  <c r="E13" i="1"/>
  <c r="F13" i="1" l="1"/>
  <c r="E23" i="1"/>
  <c r="G27" i="1" s="1"/>
  <c r="I16" i="1"/>
  <c r="J16" i="1" s="1"/>
  <c r="I19" i="1"/>
  <c r="J19" i="1" s="1"/>
  <c r="I18" i="1"/>
  <c r="J18" i="1" s="1"/>
  <c r="F23" i="1"/>
  <c r="J23" i="1" l="1"/>
</calcChain>
</file>

<file path=xl/sharedStrings.xml><?xml version="1.0" encoding="utf-8"?>
<sst xmlns="http://schemas.openxmlformats.org/spreadsheetml/2006/main" count="125" uniqueCount="98">
  <si>
    <t>Building energy use</t>
  </si>
  <si>
    <t>This form has been designed to help you assess your annual energy use</t>
  </si>
  <si>
    <t xml:space="preserve">so that you can compare your energy use with owners of similar buildings. </t>
  </si>
  <si>
    <t>emission.</t>
  </si>
  <si>
    <t>Insert your annual fuel use in the cells highighted:-</t>
  </si>
  <si>
    <t>kWh</t>
  </si>
  <si>
    <t>Energy/fuel</t>
  </si>
  <si>
    <t>Electricity</t>
  </si>
  <si>
    <t>Natural gas</t>
  </si>
  <si>
    <t>Units</t>
  </si>
  <si>
    <t>m3</t>
  </si>
  <si>
    <t>Liquid petroleum gas (LPG)</t>
  </si>
  <si>
    <t>Heating oil</t>
  </si>
  <si>
    <t>Coal</t>
  </si>
  <si>
    <t>Wood pellets</t>
  </si>
  <si>
    <t>Wood chips</t>
  </si>
  <si>
    <t>litre</t>
  </si>
  <si>
    <t>kg</t>
  </si>
  <si>
    <t>Annual use</t>
  </si>
  <si>
    <t>£/unit</t>
  </si>
  <si>
    <t>Smokeless fuel/ovoids</t>
  </si>
  <si>
    <t>kWh/an</t>
  </si>
  <si>
    <t xml:space="preserve"> tonne CO2/an</t>
  </si>
  <si>
    <t>Total/annum</t>
  </si>
  <si>
    <t>Total kWh/m2/annum</t>
  </si>
  <si>
    <t>Data used in above calculations</t>
  </si>
  <si>
    <t>Fuel type</t>
  </si>
  <si>
    <t>Unit</t>
  </si>
  <si>
    <t>Nat gas *</t>
  </si>
  <si>
    <t>Ovoids</t>
  </si>
  <si>
    <t>(30% mc)</t>
  </si>
  <si>
    <t>LPG*</t>
  </si>
  <si>
    <t>Heating oil*</t>
  </si>
  <si>
    <t>CO2 /kWh +</t>
  </si>
  <si>
    <t>Building area (m2)</t>
  </si>
  <si>
    <t>Total kWh/m2/an</t>
  </si>
  <si>
    <t xml:space="preserve">Calculation of annual energy use (kWh) </t>
  </si>
  <si>
    <t xml:space="preserve">Standing </t>
  </si>
  <si>
    <t xml:space="preserve">Fuel </t>
  </si>
  <si>
    <t>cost/an</t>
  </si>
  <si>
    <t>VAT</t>
  </si>
  <si>
    <t>charge (£/day)</t>
  </si>
  <si>
    <t>Total fuel</t>
  </si>
  <si>
    <t>(£/an)</t>
  </si>
  <si>
    <t>cost £/an</t>
  </si>
  <si>
    <t>Nat gas</t>
  </si>
  <si>
    <t>LPG</t>
  </si>
  <si>
    <t>VAT rate (%)</t>
  </si>
  <si>
    <t>Standing charges (£/day)</t>
  </si>
  <si>
    <t>Total cost</t>
  </si>
  <si>
    <t>+ BRE and Stoves on line data</t>
  </si>
  <si>
    <t>Total</t>
  </si>
  <si>
    <t>Date of construction (Approx)</t>
  </si>
  <si>
    <t>Height of ceilings (m)</t>
  </si>
  <si>
    <t>Country</t>
  </si>
  <si>
    <t>Storeys</t>
  </si>
  <si>
    <t>Logs ++</t>
  </si>
  <si>
    <t>kWh/unit ++</t>
  </si>
  <si>
    <t>++ Calorific values, DUKES, DECC</t>
  </si>
  <si>
    <t>** I m3 = 650 kg</t>
  </si>
  <si>
    <t>Detached (Y/N)</t>
  </si>
  <si>
    <t>Semi-detached (Y/N)</t>
  </si>
  <si>
    <t>Terrace (Y/N)</t>
  </si>
  <si>
    <t>Flat (Y/N)</t>
  </si>
  <si>
    <t>All walls insulated (Y/N)</t>
  </si>
  <si>
    <t>Some walls insulated (Y/N)</t>
  </si>
  <si>
    <t>A</t>
  </si>
  <si>
    <t>B</t>
  </si>
  <si>
    <t>C</t>
  </si>
  <si>
    <t>D</t>
  </si>
  <si>
    <t>Logs (20% mc)**</t>
  </si>
  <si>
    <t>* Gross CV inlcuding heat in condensate, assumes a condensing boiler</t>
  </si>
  <si>
    <t>If submitting form, please email to bobpringle@btinternet.com</t>
  </si>
  <si>
    <t>Postcode if in UK</t>
  </si>
  <si>
    <t xml:space="preserve">Energy use is given in units of kWh, which is converted to tonnes of carbon dioxide </t>
  </si>
  <si>
    <t>Year ?</t>
  </si>
  <si>
    <t>Contact email?</t>
  </si>
  <si>
    <t>bobpringle@btinternet.com</t>
  </si>
  <si>
    <t>E</t>
  </si>
  <si>
    <t>Combi boiler (Y/N)</t>
  </si>
  <si>
    <t>Condensing boiler (Y/N)</t>
  </si>
  <si>
    <t>Zoned system (Y/N)</t>
  </si>
  <si>
    <t>Hall temperature (C)</t>
  </si>
  <si>
    <t>Lounge temperature (C)</t>
  </si>
  <si>
    <t>F</t>
  </si>
  <si>
    <t>Airchanges / h at 50 Pa</t>
  </si>
  <si>
    <t>Details of your building (optional)</t>
  </si>
  <si>
    <t xml:space="preserve">Comments: </t>
  </si>
  <si>
    <t>Depth insulation in roofspace (mm)</t>
  </si>
  <si>
    <t>Exposure, 1-5, 5 highest</t>
  </si>
  <si>
    <t>EPC energy eff. Rating (A-G)</t>
  </si>
  <si>
    <t>EPC. Est. energy use/m2/an</t>
  </si>
  <si>
    <t>UK</t>
  </si>
  <si>
    <t>AB10 6ED</t>
  </si>
  <si>
    <t>N</t>
  </si>
  <si>
    <t>Y</t>
  </si>
  <si>
    <t xml:space="preserve">EPC rating should </t>
  </si>
  <si>
    <t>be a C I believe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</si>
</sst>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/>
    <xf numFmtId="4" fontId="0" fillId="0" borderId="0" xfId="0" applyNumberFormat="1" applyBorder="1"/>
    <xf numFmtId="4" fontId="0" fillId="0" borderId="0" xfId="0" applyNumberFormat="1"/>
    <xf numFmtId="2" fontId="0" fillId="0" borderId="0" xfId="0" applyNumberFormat="1" applyBorder="1"/>
    <xf numFmtId="2" fontId="2" fillId="0" borderId="0" xfId="0" applyNumberFormat="1" applyFont="1" applyBorder="1"/>
    <xf numFmtId="0" fontId="1" fillId="0" borderId="2" xfId="0" applyFont="1" applyBorder="1"/>
    <xf numFmtId="0" fontId="1" fillId="0" borderId="12" xfId="0" applyFont="1" applyBorder="1"/>
    <xf numFmtId="0" fontId="1" fillId="0" borderId="3" xfId="0" applyFont="1" applyBorder="1"/>
    <xf numFmtId="0" fontId="0" fillId="0" borderId="4" xfId="0" applyBorder="1"/>
    <xf numFmtId="0" fontId="0" fillId="0" borderId="6" xfId="0" applyBorder="1"/>
    <xf numFmtId="0" fontId="0" fillId="0" borderId="13" xfId="0" applyBorder="1"/>
    <xf numFmtId="2" fontId="0" fillId="0" borderId="13" xfId="0" applyNumberFormat="1" applyBorder="1"/>
    <xf numFmtId="164" fontId="0" fillId="0" borderId="8" xfId="0" applyNumberFormat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8" xfId="0" applyNumberFormat="1" applyBorder="1"/>
    <xf numFmtId="0" fontId="1" fillId="0" borderId="0" xfId="0" applyFont="1" applyFill="1" applyBorder="1"/>
    <xf numFmtId="0" fontId="0" fillId="0" borderId="12" xfId="0" applyBorder="1"/>
    <xf numFmtId="0" fontId="0" fillId="0" borderId="3" xfId="0" applyBorder="1"/>
    <xf numFmtId="0" fontId="3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Fill="1" applyBorder="1"/>
    <xf numFmtId="0" fontId="7" fillId="0" borderId="0" xfId="0" applyFont="1" applyAlignment="1">
      <alignment horizontal="center"/>
    </xf>
    <xf numFmtId="0" fontId="0" fillId="0" borderId="2" xfId="0" applyBorder="1" applyAlignment="1" applyProtection="1">
      <alignment horizontal="center"/>
    </xf>
    <xf numFmtId="0" fontId="0" fillId="0" borderId="12" xfId="0" applyBorder="1" applyProtection="1"/>
    <xf numFmtId="0" fontId="0" fillId="0" borderId="3" xfId="0" applyBorder="1" applyProtection="1"/>
    <xf numFmtId="0" fontId="8" fillId="0" borderId="6" xfId="1" applyBorder="1" applyProtection="1"/>
    <xf numFmtId="0" fontId="0" fillId="0" borderId="13" xfId="0" applyBorder="1" applyProtection="1"/>
    <xf numFmtId="0" fontId="0" fillId="0" borderId="7" xfId="0" applyBorder="1" applyProtection="1"/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" xfId="0" applyBorder="1" applyProtection="1"/>
    <xf numFmtId="164" fontId="0" fillId="0" borderId="3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0" fontId="0" fillId="0" borderId="5" xfId="0" applyBorder="1" applyProtection="1"/>
    <xf numFmtId="0" fontId="0" fillId="0" borderId="4" xfId="0" applyBorder="1" applyAlignment="1" applyProtection="1"/>
    <xf numFmtId="0" fontId="0" fillId="0" borderId="6" xfId="0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bpringle@btinter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workbookViewId="0">
      <selection activeCell="L44" sqref="L44"/>
    </sheetView>
  </sheetViews>
  <sheetFormatPr defaultRowHeight="15" x14ac:dyDescent="0.25"/>
  <cols>
    <col min="1" max="1" width="24.5703125" customWidth="1"/>
    <col min="2" max="2" width="14.85546875" customWidth="1"/>
    <col min="3" max="3" width="10.42578125" customWidth="1"/>
    <col min="4" max="4" width="12.28515625" customWidth="1"/>
    <col min="5" max="5" width="11.7109375" customWidth="1"/>
    <col min="6" max="6" width="13.140625" customWidth="1"/>
    <col min="7" max="7" width="18.7109375" customWidth="1"/>
    <col min="8" max="8" width="15" customWidth="1"/>
    <col min="10" max="10" width="16.5703125" customWidth="1"/>
    <col min="11" max="11" width="9.28515625" customWidth="1"/>
  </cols>
  <sheetData>
    <row r="1" spans="1:11" ht="20.25" x14ac:dyDescent="0.3">
      <c r="A1" s="35" t="s">
        <v>0</v>
      </c>
      <c r="C1" s="1" t="s">
        <v>36</v>
      </c>
      <c r="G1" t="s">
        <v>75</v>
      </c>
      <c r="H1" s="42">
        <v>2014</v>
      </c>
      <c r="I1" s="43"/>
      <c r="J1" s="44"/>
      <c r="K1" s="38" t="s">
        <v>66</v>
      </c>
    </row>
    <row r="2" spans="1:11" ht="21" thickBot="1" x14ac:dyDescent="0.35">
      <c r="A2" s="35"/>
      <c r="C2" s="1"/>
      <c r="G2" t="s">
        <v>76</v>
      </c>
      <c r="H2" s="45" t="s">
        <v>77</v>
      </c>
      <c r="I2" s="46"/>
      <c r="J2" s="47"/>
    </row>
    <row r="3" spans="1:11" ht="15.75" thickBot="1" x14ac:dyDescent="0.3"/>
    <row r="4" spans="1:11" ht="15.75" thickBot="1" x14ac:dyDescent="0.3">
      <c r="A4" s="36" t="s">
        <v>1</v>
      </c>
      <c r="B4" s="33"/>
      <c r="C4" s="33"/>
      <c r="D4" s="33"/>
      <c r="E4" s="34"/>
      <c r="G4" s="1" t="s">
        <v>48</v>
      </c>
      <c r="H4" s="10"/>
    </row>
    <row r="5" spans="1:11" x14ac:dyDescent="0.25">
      <c r="A5" s="20" t="s">
        <v>2</v>
      </c>
      <c r="B5" s="11"/>
      <c r="C5" s="11"/>
      <c r="D5" s="11"/>
      <c r="E5" s="8"/>
      <c r="G5" t="s">
        <v>7</v>
      </c>
      <c r="H5" s="48">
        <v>0.26090000000000002</v>
      </c>
    </row>
    <row r="6" spans="1:11" ht="15.75" x14ac:dyDescent="0.25">
      <c r="A6" s="20" t="s">
        <v>74</v>
      </c>
      <c r="B6" s="11"/>
      <c r="C6" s="11"/>
      <c r="D6" s="11"/>
      <c r="E6" s="8"/>
      <c r="G6" t="s">
        <v>45</v>
      </c>
      <c r="H6" s="49">
        <v>0.26090000000000002</v>
      </c>
      <c r="I6" s="37" t="s">
        <v>67</v>
      </c>
    </row>
    <row r="7" spans="1:11" ht="15.75" thickBot="1" x14ac:dyDescent="0.3">
      <c r="A7" s="21" t="s">
        <v>3</v>
      </c>
      <c r="B7" s="22"/>
      <c r="C7" s="22"/>
      <c r="D7" s="22"/>
      <c r="E7" s="9"/>
      <c r="G7" t="s">
        <v>46</v>
      </c>
      <c r="H7" s="49"/>
    </row>
    <row r="8" spans="1:11" ht="15.75" thickBot="1" x14ac:dyDescent="0.3">
      <c r="G8" s="1" t="s">
        <v>47</v>
      </c>
      <c r="H8" s="50">
        <v>5</v>
      </c>
    </row>
    <row r="9" spans="1:11" x14ac:dyDescent="0.25">
      <c r="A9" s="1" t="s">
        <v>4</v>
      </c>
    </row>
    <row r="10" spans="1:11" x14ac:dyDescent="0.25">
      <c r="A10" s="1"/>
    </row>
    <row r="11" spans="1:11" x14ac:dyDescent="0.25">
      <c r="A11" s="1" t="s">
        <v>6</v>
      </c>
      <c r="B11" s="3" t="s">
        <v>9</v>
      </c>
      <c r="C11" s="3" t="s">
        <v>18</v>
      </c>
      <c r="D11" s="3" t="s">
        <v>19</v>
      </c>
      <c r="E11" s="4" t="s">
        <v>21</v>
      </c>
      <c r="F11" s="3" t="s">
        <v>22</v>
      </c>
      <c r="G11" s="3" t="s">
        <v>38</v>
      </c>
      <c r="H11" s="3" t="s">
        <v>37</v>
      </c>
      <c r="I11" s="3" t="s">
        <v>40</v>
      </c>
      <c r="J11" s="3" t="s">
        <v>42</v>
      </c>
    </row>
    <row r="12" spans="1:11" ht="15.75" thickBot="1" x14ac:dyDescent="0.3">
      <c r="A12" s="1"/>
      <c r="B12" s="3"/>
      <c r="C12" s="39" t="s">
        <v>69</v>
      </c>
      <c r="D12" s="3"/>
      <c r="E12" s="4"/>
      <c r="F12" s="3"/>
      <c r="G12" s="1" t="s">
        <v>39</v>
      </c>
      <c r="H12" s="3" t="s">
        <v>41</v>
      </c>
      <c r="I12" s="3" t="s">
        <v>43</v>
      </c>
      <c r="J12" s="1" t="s">
        <v>44</v>
      </c>
    </row>
    <row r="13" spans="1:11" x14ac:dyDescent="0.25">
      <c r="A13" s="2" t="s">
        <v>7</v>
      </c>
      <c r="B13" s="5" t="s">
        <v>5</v>
      </c>
      <c r="C13" s="42">
        <v>2484</v>
      </c>
      <c r="D13" s="52">
        <v>0.14224999999999999</v>
      </c>
      <c r="E13" s="25">
        <f>C13</f>
        <v>2484</v>
      </c>
      <c r="F13" s="28">
        <f t="shared" ref="F13:F21" si="0">E13*D31/1000</f>
        <v>1.0482480000000001</v>
      </c>
      <c r="G13" s="7">
        <f>C13*D13</f>
        <v>353.34899999999999</v>
      </c>
      <c r="H13" s="13">
        <f>H5*365</f>
        <v>95.228500000000011</v>
      </c>
      <c r="I13" s="14">
        <f>(G13+H13)*H$8/100</f>
        <v>22.428874999999998</v>
      </c>
      <c r="J13" s="12">
        <f>SUM(G13:I13)</f>
        <v>471.00637499999999</v>
      </c>
    </row>
    <row r="14" spans="1:11" x14ac:dyDescent="0.25">
      <c r="A14" s="2" t="s">
        <v>8</v>
      </c>
      <c r="B14" s="5" t="s">
        <v>5</v>
      </c>
      <c r="C14" s="53">
        <v>13234</v>
      </c>
      <c r="D14" s="54">
        <v>3.7019999999999997E-2</v>
      </c>
      <c r="E14" s="25">
        <f>C14</f>
        <v>13234</v>
      </c>
      <c r="F14" s="28">
        <f t="shared" si="0"/>
        <v>2.567396</v>
      </c>
      <c r="G14" s="7">
        <f t="shared" ref="G14:G21" si="1">C14*D14</f>
        <v>489.92267999999996</v>
      </c>
      <c r="H14" s="13">
        <f t="shared" ref="H14:H15" si="2">H6*365</f>
        <v>95.228500000000011</v>
      </c>
      <c r="I14" s="14">
        <f t="shared" ref="I14:I21" si="3">(G14+H14)*H$8/100</f>
        <v>29.257558999999997</v>
      </c>
      <c r="J14" s="12">
        <f t="shared" ref="J14:J21" si="4">SUM(G14:I14)</f>
        <v>614.40873899999997</v>
      </c>
    </row>
    <row r="15" spans="1:11" x14ac:dyDescent="0.25">
      <c r="A15" s="2" t="s">
        <v>11</v>
      </c>
      <c r="B15" s="4" t="s">
        <v>16</v>
      </c>
      <c r="C15" s="53"/>
      <c r="D15" s="54"/>
      <c r="E15" s="25">
        <f t="shared" ref="E15:E21" si="5">C15*C33</f>
        <v>0</v>
      </c>
      <c r="F15" s="28">
        <f t="shared" si="0"/>
        <v>0</v>
      </c>
      <c r="G15" s="7">
        <f t="shared" si="1"/>
        <v>0</v>
      </c>
      <c r="H15" s="13">
        <f t="shared" si="2"/>
        <v>0</v>
      </c>
      <c r="I15" s="14">
        <f t="shared" si="3"/>
        <v>0</v>
      </c>
      <c r="J15" s="12">
        <f t="shared" si="4"/>
        <v>0</v>
      </c>
    </row>
    <row r="16" spans="1:11" x14ac:dyDescent="0.25">
      <c r="A16" s="2" t="s">
        <v>12</v>
      </c>
      <c r="B16" s="4" t="s">
        <v>16</v>
      </c>
      <c r="C16" s="53"/>
      <c r="D16" s="54"/>
      <c r="E16" s="25">
        <f t="shared" si="5"/>
        <v>0</v>
      </c>
      <c r="F16" s="28">
        <f t="shared" si="0"/>
        <v>0</v>
      </c>
      <c r="G16" s="7">
        <f t="shared" si="1"/>
        <v>0</v>
      </c>
      <c r="H16" s="13"/>
      <c r="I16" s="14">
        <f t="shared" si="3"/>
        <v>0</v>
      </c>
      <c r="J16" s="12">
        <f t="shared" si="4"/>
        <v>0</v>
      </c>
    </row>
    <row r="17" spans="1:12" x14ac:dyDescent="0.25">
      <c r="A17" s="2" t="s">
        <v>13</v>
      </c>
      <c r="B17" s="4" t="s">
        <v>17</v>
      </c>
      <c r="C17" s="53"/>
      <c r="D17" s="54"/>
      <c r="E17" s="25">
        <f t="shared" si="5"/>
        <v>0</v>
      </c>
      <c r="F17" s="28">
        <f t="shared" si="0"/>
        <v>0</v>
      </c>
      <c r="G17" s="7">
        <f t="shared" si="1"/>
        <v>0</v>
      </c>
      <c r="H17" s="13"/>
      <c r="I17" s="14">
        <f t="shared" si="3"/>
        <v>0</v>
      </c>
      <c r="J17" s="12">
        <f t="shared" si="4"/>
        <v>0</v>
      </c>
    </row>
    <row r="18" spans="1:12" x14ac:dyDescent="0.25">
      <c r="A18" s="2" t="s">
        <v>20</v>
      </c>
      <c r="B18" s="4" t="s">
        <v>17</v>
      </c>
      <c r="C18" s="53">
        <v>158</v>
      </c>
      <c r="D18" s="54">
        <v>0.35399999999999998</v>
      </c>
      <c r="E18" s="25">
        <f t="shared" si="5"/>
        <v>1241.8800000000001</v>
      </c>
      <c r="F18" s="28">
        <f t="shared" si="0"/>
        <v>0.48681696000000008</v>
      </c>
      <c r="G18" s="7">
        <f t="shared" si="1"/>
        <v>55.931999999999995</v>
      </c>
      <c r="H18" s="13"/>
      <c r="I18" s="14">
        <f t="shared" si="3"/>
        <v>2.7965999999999998</v>
      </c>
      <c r="J18" s="12">
        <f t="shared" si="4"/>
        <v>58.728599999999993</v>
      </c>
    </row>
    <row r="19" spans="1:12" x14ac:dyDescent="0.25">
      <c r="A19" s="2" t="s">
        <v>56</v>
      </c>
      <c r="B19" s="4" t="s">
        <v>17</v>
      </c>
      <c r="C19" s="53">
        <v>360</v>
      </c>
      <c r="D19" s="54">
        <v>0.16</v>
      </c>
      <c r="E19" s="25">
        <f t="shared" si="5"/>
        <v>1328.4</v>
      </c>
      <c r="F19" s="28">
        <f t="shared" si="0"/>
        <v>3.3210000000000003E-2</v>
      </c>
      <c r="G19" s="7">
        <f t="shared" si="1"/>
        <v>57.6</v>
      </c>
      <c r="H19" s="13"/>
      <c r="I19" s="14">
        <f t="shared" si="3"/>
        <v>2.88</v>
      </c>
      <c r="J19" s="12">
        <f t="shared" si="4"/>
        <v>60.480000000000004</v>
      </c>
    </row>
    <row r="20" spans="1:12" x14ac:dyDescent="0.25">
      <c r="A20" s="2" t="s">
        <v>14</v>
      </c>
      <c r="B20" s="4" t="s">
        <v>17</v>
      </c>
      <c r="C20" s="53"/>
      <c r="D20" s="54"/>
      <c r="E20" s="25">
        <f t="shared" si="5"/>
        <v>0</v>
      </c>
      <c r="F20" s="28">
        <f t="shared" si="0"/>
        <v>0</v>
      </c>
      <c r="G20" s="7">
        <f t="shared" si="1"/>
        <v>0</v>
      </c>
      <c r="H20" s="13"/>
      <c r="I20" s="14">
        <f t="shared" si="3"/>
        <v>0</v>
      </c>
      <c r="J20" s="12">
        <f t="shared" si="4"/>
        <v>0</v>
      </c>
    </row>
    <row r="21" spans="1:12" ht="15.75" thickBot="1" x14ac:dyDescent="0.3">
      <c r="A21" s="2" t="s">
        <v>15</v>
      </c>
      <c r="B21" s="4" t="s">
        <v>17</v>
      </c>
      <c r="C21" s="55"/>
      <c r="D21" s="56"/>
      <c r="E21" s="25">
        <f t="shared" si="5"/>
        <v>0</v>
      </c>
      <c r="F21" s="28">
        <f t="shared" si="0"/>
        <v>0</v>
      </c>
      <c r="G21" s="7">
        <f t="shared" si="1"/>
        <v>0</v>
      </c>
      <c r="H21" s="13"/>
      <c r="I21" s="14">
        <f t="shared" si="3"/>
        <v>0</v>
      </c>
      <c r="J21" s="12">
        <f t="shared" si="4"/>
        <v>0</v>
      </c>
    </row>
    <row r="22" spans="1:12" x14ac:dyDescent="0.25">
      <c r="E22" s="26"/>
      <c r="F22" s="29"/>
    </row>
    <row r="23" spans="1:12" x14ac:dyDescent="0.25">
      <c r="A23" s="1" t="s">
        <v>23</v>
      </c>
      <c r="D23" t="s">
        <v>51</v>
      </c>
      <c r="E23" s="27">
        <f>SUM(E13:E21)</f>
        <v>18288.280000000002</v>
      </c>
      <c r="F23" s="30">
        <f>SUM(F13:F21)</f>
        <v>4.1356709600000006</v>
      </c>
      <c r="G23" s="7"/>
      <c r="I23" s="1" t="s">
        <v>49</v>
      </c>
      <c r="J23" s="24">
        <f>SUM(J13:J21)</f>
        <v>1204.6237139999998</v>
      </c>
    </row>
    <row r="24" spans="1:12" ht="15.75" thickBot="1" x14ac:dyDescent="0.3"/>
    <row r="25" spans="1:12" ht="16.5" thickBot="1" x14ac:dyDescent="0.3">
      <c r="E25" t="s">
        <v>34</v>
      </c>
      <c r="G25" s="51">
        <v>143</v>
      </c>
      <c r="H25" s="37" t="s">
        <v>68</v>
      </c>
    </row>
    <row r="26" spans="1:12" x14ac:dyDescent="0.25">
      <c r="A26" s="1" t="s">
        <v>24</v>
      </c>
    </row>
    <row r="27" spans="1:12" x14ac:dyDescent="0.25">
      <c r="E27" s="1" t="s">
        <v>35</v>
      </c>
      <c r="G27" s="31">
        <f>E23/G25</f>
        <v>127.89006993006994</v>
      </c>
    </row>
    <row r="28" spans="1:12" ht="15.75" thickBot="1" x14ac:dyDescent="0.3">
      <c r="A28" s="1" t="s">
        <v>25</v>
      </c>
    </row>
    <row r="29" spans="1:12" ht="15.75" x14ac:dyDescent="0.25">
      <c r="A29" s="17" t="s">
        <v>26</v>
      </c>
      <c r="B29" s="18" t="s">
        <v>27</v>
      </c>
      <c r="C29" s="18" t="s">
        <v>57</v>
      </c>
      <c r="D29" s="19" t="s">
        <v>33</v>
      </c>
      <c r="F29" s="32" t="s">
        <v>86</v>
      </c>
      <c r="H29" s="37" t="s">
        <v>78</v>
      </c>
      <c r="I29" s="11"/>
      <c r="K29" s="41" t="s">
        <v>84</v>
      </c>
    </row>
    <row r="30" spans="1:12" ht="15.75" thickBot="1" x14ac:dyDescent="0.3">
      <c r="A30" s="20"/>
      <c r="B30" s="11"/>
      <c r="C30" s="11"/>
      <c r="D30" s="8"/>
      <c r="I30" s="11"/>
    </row>
    <row r="31" spans="1:12" x14ac:dyDescent="0.25">
      <c r="A31" s="20" t="s">
        <v>7</v>
      </c>
      <c r="B31" s="11" t="s">
        <v>5</v>
      </c>
      <c r="C31" s="15">
        <v>1</v>
      </c>
      <c r="D31" s="8">
        <v>0.42199999999999999</v>
      </c>
      <c r="F31" t="s">
        <v>52</v>
      </c>
      <c r="H31" s="48">
        <v>1897</v>
      </c>
      <c r="I31" s="11" t="s">
        <v>79</v>
      </c>
      <c r="K31" s="42" t="s">
        <v>95</v>
      </c>
      <c r="L31" s="44"/>
    </row>
    <row r="32" spans="1:12" x14ac:dyDescent="0.25">
      <c r="A32" s="20" t="s">
        <v>28</v>
      </c>
      <c r="B32" s="11" t="s">
        <v>10</v>
      </c>
      <c r="C32" s="15">
        <v>11.03</v>
      </c>
      <c r="D32" s="8">
        <v>0.19400000000000001</v>
      </c>
      <c r="F32" t="s">
        <v>53</v>
      </c>
      <c r="H32" s="49"/>
      <c r="I32" s="11" t="s">
        <v>80</v>
      </c>
      <c r="K32" s="53" t="s">
        <v>95</v>
      </c>
      <c r="L32" s="57"/>
    </row>
    <row r="33" spans="1:12" x14ac:dyDescent="0.25">
      <c r="A33" s="20" t="s">
        <v>31</v>
      </c>
      <c r="B33" s="11" t="s">
        <v>16</v>
      </c>
      <c r="C33" s="16">
        <v>7</v>
      </c>
      <c r="D33" s="8">
        <v>0.23400000000000001</v>
      </c>
      <c r="F33" t="s">
        <v>54</v>
      </c>
      <c r="H33" s="49" t="s">
        <v>92</v>
      </c>
      <c r="I33" s="11" t="s">
        <v>81</v>
      </c>
      <c r="K33" s="53" t="s">
        <v>95</v>
      </c>
      <c r="L33" s="57"/>
    </row>
    <row r="34" spans="1:12" x14ac:dyDescent="0.25">
      <c r="A34" s="20" t="s">
        <v>32</v>
      </c>
      <c r="B34" s="11" t="s">
        <v>16</v>
      </c>
      <c r="C34" s="16">
        <v>10.63</v>
      </c>
      <c r="D34" s="8">
        <v>0.26500000000000001</v>
      </c>
      <c r="F34" t="s">
        <v>73</v>
      </c>
      <c r="H34" s="49" t="s">
        <v>93</v>
      </c>
      <c r="I34" s="40" t="s">
        <v>82</v>
      </c>
      <c r="K34" s="53">
        <v>18</v>
      </c>
      <c r="L34" s="57"/>
    </row>
    <row r="35" spans="1:12" x14ac:dyDescent="0.25">
      <c r="A35" s="20" t="s">
        <v>13</v>
      </c>
      <c r="B35" s="11" t="s">
        <v>17</v>
      </c>
      <c r="C35" s="15">
        <v>7.94</v>
      </c>
      <c r="D35" s="8">
        <v>0.29099999999999998</v>
      </c>
      <c r="F35" t="s">
        <v>55</v>
      </c>
      <c r="H35" s="49">
        <v>2</v>
      </c>
      <c r="I35" s="40" t="s">
        <v>83</v>
      </c>
      <c r="K35" s="53">
        <v>21</v>
      </c>
      <c r="L35" s="57"/>
    </row>
    <row r="36" spans="1:12" x14ac:dyDescent="0.25">
      <c r="A36" s="20" t="s">
        <v>29</v>
      </c>
      <c r="B36" s="11" t="s">
        <v>17</v>
      </c>
      <c r="C36" s="15">
        <v>7.86</v>
      </c>
      <c r="D36" s="8">
        <v>0.39200000000000002</v>
      </c>
      <c r="F36" t="s">
        <v>60</v>
      </c>
      <c r="H36" s="49" t="s">
        <v>94</v>
      </c>
      <c r="I36" s="40" t="s">
        <v>90</v>
      </c>
      <c r="K36" s="53" t="s">
        <v>69</v>
      </c>
      <c r="L36" s="57"/>
    </row>
    <row r="37" spans="1:12" x14ac:dyDescent="0.25">
      <c r="A37" s="20" t="s">
        <v>70</v>
      </c>
      <c r="B37" s="11" t="s">
        <v>17</v>
      </c>
      <c r="C37" s="15">
        <v>3.69</v>
      </c>
      <c r="D37" s="8">
        <v>2.5000000000000001E-2</v>
      </c>
      <c r="F37" t="s">
        <v>61</v>
      </c>
      <c r="H37" s="49" t="s">
        <v>95</v>
      </c>
      <c r="I37" s="40" t="s">
        <v>91</v>
      </c>
      <c r="K37" s="53">
        <v>321</v>
      </c>
      <c r="L37" s="57"/>
    </row>
    <row r="38" spans="1:12" x14ac:dyDescent="0.25">
      <c r="A38" s="20" t="s">
        <v>14</v>
      </c>
      <c r="B38" s="11" t="s">
        <v>17</v>
      </c>
      <c r="C38" s="15">
        <v>4.25</v>
      </c>
      <c r="D38" s="8">
        <v>1.6E-2</v>
      </c>
      <c r="F38" t="s">
        <v>62</v>
      </c>
      <c r="H38" s="49" t="s">
        <v>94</v>
      </c>
      <c r="I38" s="40" t="s">
        <v>85</v>
      </c>
      <c r="K38" s="53">
        <v>7</v>
      </c>
      <c r="L38" s="57"/>
    </row>
    <row r="39" spans="1:12" x14ac:dyDescent="0.25">
      <c r="A39" s="20" t="s">
        <v>15</v>
      </c>
      <c r="B39" s="11" t="s">
        <v>17</v>
      </c>
      <c r="C39" s="15">
        <v>3.5</v>
      </c>
      <c r="D39" s="8">
        <v>5.1999999999999998E-3</v>
      </c>
      <c r="F39" t="s">
        <v>63</v>
      </c>
      <c r="H39" s="49" t="s">
        <v>94</v>
      </c>
      <c r="I39" s="40" t="s">
        <v>89</v>
      </c>
      <c r="K39" s="53">
        <v>4</v>
      </c>
      <c r="L39" s="57"/>
    </row>
    <row r="40" spans="1:12" ht="15.75" thickBot="1" x14ac:dyDescent="0.3">
      <c r="A40" s="21" t="s">
        <v>30</v>
      </c>
      <c r="B40" s="22"/>
      <c r="C40" s="23"/>
      <c r="D40" s="9"/>
      <c r="F40" t="s">
        <v>88</v>
      </c>
      <c r="H40" s="49">
        <v>200</v>
      </c>
      <c r="I40" s="32" t="s">
        <v>87</v>
      </c>
      <c r="K40" s="58" t="s">
        <v>96</v>
      </c>
      <c r="L40" s="57"/>
    </row>
    <row r="41" spans="1:12" x14ac:dyDescent="0.25">
      <c r="A41" s="6" t="s">
        <v>58</v>
      </c>
      <c r="F41" t="s">
        <v>64</v>
      </c>
      <c r="H41" s="49" t="s">
        <v>94</v>
      </c>
      <c r="I41" s="11"/>
      <c r="K41" s="58" t="s">
        <v>97</v>
      </c>
      <c r="L41" s="57"/>
    </row>
    <row r="42" spans="1:12" ht="15.75" thickBot="1" x14ac:dyDescent="0.3">
      <c r="A42" s="6" t="s">
        <v>71</v>
      </c>
      <c r="F42" t="s">
        <v>65</v>
      </c>
      <c r="H42" s="50" t="s">
        <v>95</v>
      </c>
      <c r="I42" s="11"/>
      <c r="K42" s="59"/>
      <c r="L42" s="47"/>
    </row>
    <row r="43" spans="1:12" x14ac:dyDescent="0.25">
      <c r="A43" s="6" t="s">
        <v>50</v>
      </c>
      <c r="I43" s="11"/>
    </row>
    <row r="44" spans="1:12" x14ac:dyDescent="0.25">
      <c r="A44" s="6" t="s">
        <v>59</v>
      </c>
      <c r="C44" t="s">
        <v>72</v>
      </c>
    </row>
  </sheetData>
  <sheetProtection algorithmName="SHA-512" hashValue="u4Xnx9qYt2KhRzU0jc/zeg8WJDk/60UJyBji+anJY3ufJ9Y2k13ij2gANN5O7JhZIk5aB5J0IHcGyIFkK/6oIQ==" saltValue="Mz4j7GXXJZvw5t/u3DR98w==" spinCount="100000" sheet="1" objects="1" scenarios="1" selectLockedCells="1"/>
  <protectedRanges>
    <protectedRange algorithmName="SHA-512" hashValue="tstHXDeY89MxgHPAuNm8ZZvNa12XUuLaeTeMbhxOnne1osePuqkuIPfYPF5C+SFg8gG4ARL7oNWhFxEXC49m4A==" saltValue="csSqzG+pvP6GHX+34QAXqw==" spinCount="100000" sqref="C13:D21" name="Range1"/>
    <protectedRange algorithmName="SHA-512" hashValue="lgT9N6zqCxmO/nIBKtxE98j01IbB7JNWBQkZ7zDOUZWWbD0uGaxo4N7l2voAo+7C9LEQja4pgH9YfhobYYvQjQ==" saltValue="aF6mcX2I2yH+W/k1toI/+A==" spinCount="100000" sqref="H5:H8" name="Range2"/>
    <protectedRange algorithmName="SHA-512" hashValue="tqT3jzD1W8pKeXKX3jYEFFwN6SH7p2TfNHImFK5Yuk3DE4EYi0PQQAVbagZ69EClghGxvKZaS/RrC9SRMoJiRw==" saltValue="aLi0AXoYpKg8wQRLEJ846A==" spinCount="100000" sqref="G25" name="Range3"/>
    <protectedRange algorithmName="SHA-512" hashValue="nsxH6gWyBfb609Sf24iAYpQLYCBwD/fy26GNz4pySkN0wmwHHf3dBBcWI/yKONgMyRW1ImMd9/ytXz+oKaSFFQ==" saltValue="PBuIBD63W7UU6Z7a7NOoQg==" spinCount="100000" sqref="I31:I43" name="Range4"/>
  </protectedRanges>
  <hyperlinks>
    <hyperlink ref="H2" r:id="rId1"/>
  </hyperlinks>
  <pageMargins left="0.70866141732283472" right="0.70866141732283472" top="0.74803149606299213" bottom="0.74803149606299213" header="0.31496062992125984" footer="0.31496062992125984"/>
  <pageSetup paperSize="9"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Pringle</dc:creator>
  <cp:lastModifiedBy>Bob Pringle</cp:lastModifiedBy>
  <cp:lastPrinted>2015-11-20T11:11:29Z</cp:lastPrinted>
  <dcterms:created xsi:type="dcterms:W3CDTF">2015-11-16T11:51:20Z</dcterms:created>
  <dcterms:modified xsi:type="dcterms:W3CDTF">2015-11-21T11:36:13Z</dcterms:modified>
</cp:coreProperties>
</file>